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scopy\Desktop\민경\"/>
    </mc:Choice>
  </mc:AlternateContent>
  <xr:revisionPtr revIDLastSave="0" documentId="8_{1E36892F-1FBE-44F2-AAB1-E269A17B77B5}" xr6:coauthVersionLast="47" xr6:coauthVersionMax="47" xr10:uidLastSave="{00000000-0000-0000-0000-000000000000}"/>
  <bookViews>
    <workbookView xWindow="7440" yWindow="1350" windowWidth="24015" windowHeight="13725" xr2:uid="{583B4CFC-1341-4EF1-B756-F0889EA5B8A2}"/>
  </bookViews>
  <sheets>
    <sheet name="센터 세입세출 총괄" sheetId="1" r:id="rId1"/>
  </sheets>
  <externalReferences>
    <externalReference r:id="rId2"/>
  </externalReferences>
  <definedNames>
    <definedName name="_xlnm.Print_Area" localSheetId="0">'센터 세입세출 총괄'!$A$1:$L$35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" i="1" l="1"/>
  <c r="K35" i="1"/>
  <c r="J35" i="1"/>
  <c r="L35" i="1" s="1"/>
  <c r="N34" i="1"/>
  <c r="M34" i="1"/>
  <c r="K34" i="1"/>
  <c r="J34" i="1"/>
  <c r="L34" i="1" s="1"/>
  <c r="N33" i="1"/>
  <c r="L33" i="1"/>
  <c r="K33" i="1"/>
  <c r="J33" i="1"/>
  <c r="L32" i="1"/>
  <c r="K32" i="1"/>
  <c r="J32" i="1"/>
  <c r="K31" i="1"/>
  <c r="J31" i="1"/>
  <c r="L31" i="1" s="1"/>
  <c r="K29" i="1"/>
  <c r="J29" i="1"/>
  <c r="L29" i="1" s="1"/>
  <c r="L27" i="1"/>
  <c r="K27" i="1"/>
  <c r="J27" i="1"/>
  <c r="L25" i="1"/>
  <c r="K25" i="1"/>
  <c r="J25" i="1"/>
  <c r="K24" i="1"/>
  <c r="J24" i="1"/>
  <c r="L24" i="1" s="1"/>
  <c r="K23" i="1"/>
  <c r="J23" i="1"/>
  <c r="L23" i="1" s="1"/>
  <c r="N23" i="1" s="1"/>
  <c r="K22" i="1"/>
  <c r="J22" i="1"/>
  <c r="L22" i="1" s="1"/>
  <c r="L21" i="1"/>
  <c r="K21" i="1"/>
  <c r="J21" i="1"/>
  <c r="L20" i="1"/>
  <c r="K20" i="1"/>
  <c r="J20" i="1"/>
  <c r="K19" i="1"/>
  <c r="J19" i="1"/>
  <c r="L19" i="1" s="1"/>
  <c r="K18" i="1"/>
  <c r="J18" i="1"/>
  <c r="L18" i="1" s="1"/>
  <c r="F18" i="1"/>
  <c r="E18" i="1"/>
  <c r="D18" i="1"/>
  <c r="L17" i="1"/>
  <c r="K17" i="1"/>
  <c r="J17" i="1"/>
  <c r="F17" i="1"/>
  <c r="E17" i="1"/>
  <c r="D17" i="1"/>
  <c r="K16" i="1"/>
  <c r="J16" i="1"/>
  <c r="L16" i="1" s="1"/>
  <c r="N17" i="1" s="1"/>
  <c r="E16" i="1"/>
  <c r="D16" i="1"/>
  <c r="F16" i="1" s="1"/>
  <c r="K15" i="1"/>
  <c r="J15" i="1"/>
  <c r="L15" i="1" s="1"/>
  <c r="F15" i="1"/>
  <c r="E15" i="1"/>
  <c r="D15" i="1"/>
  <c r="L14" i="1"/>
  <c r="N15" i="1" s="1"/>
  <c r="K14" i="1"/>
  <c r="J14" i="1"/>
  <c r="E14" i="1"/>
  <c r="D14" i="1"/>
  <c r="F14" i="1" s="1"/>
  <c r="K13" i="1"/>
  <c r="J13" i="1"/>
  <c r="L13" i="1" s="1"/>
  <c r="E13" i="1"/>
  <c r="D13" i="1"/>
  <c r="F13" i="1" s="1"/>
  <c r="M13" i="1" s="1"/>
  <c r="L12" i="1"/>
  <c r="K12" i="1"/>
  <c r="J12" i="1"/>
  <c r="F12" i="1"/>
  <c r="E12" i="1"/>
  <c r="D12" i="1"/>
  <c r="K11" i="1"/>
  <c r="J11" i="1"/>
  <c r="L11" i="1" s="1"/>
  <c r="E11" i="1"/>
  <c r="D11" i="1"/>
  <c r="F11" i="1" s="1"/>
  <c r="K10" i="1"/>
  <c r="J10" i="1"/>
  <c r="L10" i="1" s="1"/>
  <c r="F10" i="1"/>
  <c r="M10" i="1" s="1"/>
  <c r="E10" i="1"/>
  <c r="D10" i="1"/>
  <c r="L9" i="1"/>
  <c r="K9" i="1"/>
  <c r="J9" i="1"/>
  <c r="L8" i="1"/>
  <c r="N8" i="1" s="1"/>
  <c r="K8" i="1"/>
  <c r="J8" i="1"/>
  <c r="N7" i="1"/>
  <c r="M7" i="1"/>
  <c r="K7" i="1"/>
  <c r="J7" i="1"/>
  <c r="L7" i="1" s="1"/>
  <c r="F7" i="1"/>
  <c r="M8" i="1" s="1"/>
  <c r="E7" i="1"/>
  <c r="D7" i="1"/>
  <c r="K6" i="1"/>
  <c r="J6" i="1"/>
  <c r="L6" i="1" s="1"/>
  <c r="N6" i="1" s="1"/>
  <c r="F6" i="1"/>
  <c r="M6" i="1" s="1"/>
  <c r="E6" i="1"/>
  <c r="D6" i="1"/>
  <c r="K4" i="1"/>
  <c r="J4" i="1"/>
</calcChain>
</file>

<file path=xl/sharedStrings.xml><?xml version="1.0" encoding="utf-8"?>
<sst xmlns="http://schemas.openxmlformats.org/spreadsheetml/2006/main" count="72" uniqueCount="56">
  <si>
    <t xml:space="preserve">2024년 세입세출총괄예산 </t>
    <phoneticPr fontId="3" type="noConversion"/>
  </si>
  <si>
    <t>어진샘재가노인지원서비스센터</t>
  </si>
  <si>
    <t xml:space="preserve">  (단 위 : 천 원)</t>
  </si>
  <si>
    <t>세          입</t>
  </si>
  <si>
    <t>세              출</t>
  </si>
  <si>
    <t>관</t>
  </si>
  <si>
    <t>항</t>
  </si>
  <si>
    <t>목</t>
  </si>
  <si>
    <t>추경 예산(A)</t>
    <phoneticPr fontId="3" type="noConversion"/>
  </si>
  <si>
    <t>추경 전  
예산(B)</t>
    <phoneticPr fontId="3" type="noConversion"/>
  </si>
  <si>
    <r>
      <t>증감 
(A-B</t>
    </r>
    <r>
      <rPr>
        <sz val="11"/>
        <color rgb="FF000000"/>
        <rFont val="굴림"/>
        <family val="3"/>
        <charset val="129"/>
      </rPr>
      <t>)</t>
    </r>
  </si>
  <si>
    <t xml:space="preserve">증감
(A-B) </t>
  </si>
  <si>
    <t>총계</t>
  </si>
  <si>
    <t>보조금
수입</t>
  </si>
  <si>
    <t>시·도
보조금</t>
  </si>
  <si>
    <t>사
무
비</t>
    <phoneticPr fontId="3" type="noConversion"/>
  </si>
  <si>
    <t>계</t>
    <phoneticPr fontId="3" type="noConversion"/>
  </si>
  <si>
    <t>인
건
비</t>
  </si>
  <si>
    <t>소  계</t>
  </si>
  <si>
    <t>급여</t>
  </si>
  <si>
    <t>후원금수입</t>
  </si>
  <si>
    <t>계</t>
  </si>
  <si>
    <t>제수당</t>
  </si>
  <si>
    <t>후원금
수입</t>
  </si>
  <si>
    <t>지정후원금</t>
  </si>
  <si>
    <t>퇴직금및
퇴직적립금</t>
  </si>
  <si>
    <t>비지정후원금</t>
  </si>
  <si>
    <t>사회보험
부담금</t>
  </si>
  <si>
    <t>이월금</t>
  </si>
  <si>
    <t>기타
후생경비</t>
  </si>
  <si>
    <t>전년도
이월금</t>
  </si>
  <si>
    <t>업무
추진비</t>
    <phoneticPr fontId="3" type="noConversion"/>
  </si>
  <si>
    <t>소계</t>
  </si>
  <si>
    <t>전년도 이월금
(후원금)</t>
    <phoneticPr fontId="3" type="noConversion"/>
  </si>
  <si>
    <t>기관
운영비</t>
  </si>
  <si>
    <t>잡수입</t>
  </si>
  <si>
    <t>운
영
비</t>
  </si>
  <si>
    <t>기타예금
이자수입</t>
  </si>
  <si>
    <t>여  비</t>
  </si>
  <si>
    <t>기타
잡수입</t>
  </si>
  <si>
    <t>수용비및
수수료</t>
  </si>
  <si>
    <t>공공요금</t>
  </si>
  <si>
    <t>연료비</t>
    <phoneticPr fontId="3" type="noConversion"/>
  </si>
  <si>
    <t>제세
공과금</t>
  </si>
  <si>
    <t>차량비</t>
  </si>
  <si>
    <t>사업비</t>
  </si>
  <si>
    <t xml:space="preserve"> 계</t>
  </si>
  <si>
    <t>위기관리
체계구축</t>
  </si>
  <si>
    <t>욕구기반
서비스</t>
  </si>
  <si>
    <t>위기상황관리
및긴급지원</t>
  </si>
  <si>
    <t>기타사업</t>
  </si>
  <si>
    <t>잡지출</t>
  </si>
  <si>
    <t>예비비
및기타</t>
  </si>
  <si>
    <t>예비비</t>
  </si>
  <si>
    <t>반환금</t>
  </si>
  <si>
    <t xml:space="preserve"> - 직원교육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</si>
</sst>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#,"/>
    <numFmt numFmtId="177" formatCode="#,##0,"/>
    <numFmt numFmtId="178" formatCode="0_);[Red]\(0\)"/>
  </numFmts>
  <fonts count="9" x14ac:knownFonts="1">
    <font>
      <sz val="11"/>
      <color rgb="FF000000"/>
      <name val="돋움"/>
      <family val="3"/>
      <charset val="129"/>
    </font>
    <font>
      <sz val="11"/>
      <color rgb="FF000000"/>
      <name val="돋움"/>
      <family val="3"/>
      <charset val="129"/>
    </font>
    <font>
      <b/>
      <sz val="20"/>
      <color rgb="FF000000"/>
      <name val="굴림"/>
      <family val="3"/>
      <charset val="129"/>
    </font>
    <font>
      <sz val="8"/>
      <name val="돋움"/>
      <family val="3"/>
      <charset val="129"/>
    </font>
    <font>
      <b/>
      <sz val="12"/>
      <color rgb="FF000000"/>
      <name val="굴림"/>
      <family val="3"/>
      <charset val="129"/>
    </font>
    <font>
      <b/>
      <sz val="11"/>
      <color rgb="FF000000"/>
      <name val="굴림"/>
      <family val="3"/>
      <charset val="129"/>
    </font>
    <font>
      <sz val="11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sz val="12"/>
      <color rgb="FF00000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41" fontId="5" fillId="0" borderId="1" xfId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1" fontId="5" fillId="2" borderId="5" xfId="1" applyFont="1" applyFill="1" applyBorder="1" applyAlignment="1">
      <alignment horizontal="center" vertical="center" wrapText="1"/>
    </xf>
    <xf numFmtId="41" fontId="5" fillId="2" borderId="6" xfId="1" applyFont="1" applyFill="1" applyBorder="1" applyAlignment="1">
      <alignment horizontal="center" vertical="center" wrapText="1"/>
    </xf>
    <xf numFmtId="0" fontId="0" fillId="0" borderId="7" xfId="0" applyBorder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76" fontId="5" fillId="3" borderId="9" xfId="0" applyNumberFormat="1" applyFont="1" applyFill="1" applyBorder="1" applyAlignment="1">
      <alignment horizontal="center" vertical="center" wrapText="1" shrinkToFit="1"/>
    </xf>
    <xf numFmtId="176" fontId="5" fillId="3" borderId="9" xfId="1" applyNumberFormat="1" applyFont="1" applyFill="1" applyBorder="1" applyAlignment="1">
      <alignment horizontal="center" vertical="center" wrapText="1" shrinkToFit="1"/>
    </xf>
    <xf numFmtId="176" fontId="5" fillId="2" borderId="9" xfId="1" applyNumberFormat="1" applyFont="1" applyFill="1" applyBorder="1" applyAlignment="1">
      <alignment horizontal="center" vertical="center" wrapText="1"/>
    </xf>
    <xf numFmtId="41" fontId="5" fillId="2" borderId="9" xfId="1" applyFont="1" applyFill="1" applyBorder="1" applyAlignment="1">
      <alignment horizontal="center" vertical="center" wrapText="1"/>
    </xf>
    <xf numFmtId="176" fontId="5" fillId="3" borderId="10" xfId="1" applyNumberFormat="1" applyFont="1" applyFill="1" applyBorder="1" applyAlignment="1">
      <alignment horizontal="center" vertical="center" wrapText="1"/>
    </xf>
    <xf numFmtId="176" fontId="5" fillId="3" borderId="11" xfId="1" applyNumberFormat="1" applyFont="1" applyFill="1" applyBorder="1" applyAlignment="1">
      <alignment horizontal="center" vertical="center" wrapText="1"/>
    </xf>
    <xf numFmtId="176" fontId="5" fillId="2" borderId="12" xfId="1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176" fontId="5" fillId="3" borderId="14" xfId="0" applyNumberFormat="1" applyFont="1" applyFill="1" applyBorder="1" applyAlignment="1">
      <alignment horizontal="center" vertical="center" wrapText="1" shrinkToFit="1"/>
    </xf>
    <xf numFmtId="176" fontId="5" fillId="3" borderId="14" xfId="1" applyNumberFormat="1" applyFont="1" applyFill="1" applyBorder="1" applyAlignment="1">
      <alignment horizontal="center" vertical="center" wrapText="1" shrinkToFit="1"/>
    </xf>
    <xf numFmtId="176" fontId="5" fillId="2" borderId="14" xfId="1" applyNumberFormat="1" applyFont="1" applyFill="1" applyBorder="1" applyAlignment="1">
      <alignment horizontal="center" vertical="center" wrapText="1"/>
    </xf>
    <xf numFmtId="41" fontId="5" fillId="2" borderId="14" xfId="1" applyFont="1" applyFill="1" applyBorder="1" applyAlignment="1">
      <alignment horizontal="center" vertical="center" wrapText="1"/>
    </xf>
    <xf numFmtId="176" fontId="7" fillId="0" borderId="15" xfId="0" applyNumberFormat="1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176" fontId="7" fillId="0" borderId="10" xfId="0" applyNumberFormat="1" applyFont="1" applyBorder="1" applyAlignment="1">
      <alignment horizontal="center" vertical="center" wrapText="1"/>
    </xf>
    <xf numFmtId="176" fontId="7" fillId="0" borderId="11" xfId="1" applyNumberFormat="1" applyFont="1" applyBorder="1" applyAlignment="1">
      <alignment horizontal="right" vertical="center"/>
    </xf>
    <xf numFmtId="176" fontId="7" fillId="0" borderId="17" xfId="1" applyNumberFormat="1" applyFont="1" applyBorder="1" applyAlignment="1">
      <alignment horizontal="center" vertical="center" wrapText="1"/>
    </xf>
    <xf numFmtId="176" fontId="7" fillId="0" borderId="16" xfId="1" applyNumberFormat="1" applyFont="1" applyBorder="1" applyAlignment="1">
      <alignment horizontal="center" vertical="center" wrapText="1"/>
    </xf>
    <xf numFmtId="176" fontId="7" fillId="0" borderId="10" xfId="1" applyNumberFormat="1" applyFont="1" applyBorder="1" applyAlignment="1">
      <alignment horizontal="center" vertical="center" wrapText="1"/>
    </xf>
    <xf numFmtId="176" fontId="7" fillId="0" borderId="10" xfId="1" applyNumberFormat="1" applyFont="1" applyBorder="1" applyAlignment="1">
      <alignment horizontal="right" vertical="center"/>
    </xf>
    <xf numFmtId="177" fontId="7" fillId="0" borderId="12" xfId="1" applyNumberFormat="1" applyFont="1" applyBorder="1" applyAlignment="1">
      <alignment horizontal="right" vertical="center"/>
    </xf>
    <xf numFmtId="176" fontId="0" fillId="0" borderId="0" xfId="0" applyNumberFormat="1">
      <alignment vertical="center"/>
    </xf>
    <xf numFmtId="176" fontId="7" fillId="0" borderId="8" xfId="1" applyNumberFormat="1" applyFont="1" applyBorder="1" applyAlignment="1">
      <alignment horizontal="center" vertical="center" wrapText="1"/>
    </xf>
    <xf numFmtId="176" fontId="7" fillId="0" borderId="9" xfId="1" applyNumberFormat="1" applyFont="1" applyBorder="1" applyAlignment="1">
      <alignment horizontal="center" vertical="center" wrapText="1"/>
    </xf>
    <xf numFmtId="176" fontId="7" fillId="0" borderId="9" xfId="1" applyNumberFormat="1" applyFont="1" applyBorder="1" applyAlignment="1">
      <alignment horizontal="right" vertical="center"/>
    </xf>
    <xf numFmtId="176" fontId="8" fillId="0" borderId="9" xfId="1" applyNumberFormat="1" applyFont="1" applyBorder="1" applyAlignment="1">
      <alignment horizontal="right" vertical="center"/>
    </xf>
    <xf numFmtId="177" fontId="7" fillId="0" borderId="18" xfId="1" applyNumberFormat="1" applyFont="1" applyBorder="1" applyAlignment="1">
      <alignment horizontal="right" vertical="center"/>
    </xf>
    <xf numFmtId="176" fontId="7" fillId="0" borderId="19" xfId="1" applyNumberFormat="1" applyFont="1" applyBorder="1" applyAlignment="1">
      <alignment horizontal="right" vertical="center"/>
    </xf>
    <xf numFmtId="176" fontId="7" fillId="0" borderId="16" xfId="1" applyNumberFormat="1" applyFont="1" applyBorder="1" applyAlignment="1">
      <alignment horizontal="right" vertical="center"/>
    </xf>
    <xf numFmtId="176" fontId="0" fillId="0" borderId="7" xfId="0" applyNumberFormat="1" applyBorder="1">
      <alignment vertical="center"/>
    </xf>
    <xf numFmtId="176" fontId="7" fillId="0" borderId="20" xfId="1" applyNumberFormat="1" applyFont="1" applyBorder="1" applyAlignment="1">
      <alignment horizontal="center" vertical="center" wrapText="1"/>
    </xf>
    <xf numFmtId="176" fontId="7" fillId="0" borderId="21" xfId="1" applyNumberFormat="1" applyFont="1" applyBorder="1" applyAlignment="1">
      <alignment horizontal="center" vertical="center" wrapText="1"/>
    </xf>
    <xf numFmtId="176" fontId="7" fillId="0" borderId="21" xfId="1" applyNumberFormat="1" applyFont="1" applyBorder="1" applyAlignment="1">
      <alignment horizontal="right" vertical="center"/>
    </xf>
    <xf numFmtId="176" fontId="8" fillId="0" borderId="21" xfId="1" applyNumberFormat="1" applyFont="1" applyBorder="1" applyAlignment="1">
      <alignment horizontal="right" vertical="center"/>
    </xf>
    <xf numFmtId="176" fontId="7" fillId="0" borderId="11" xfId="1" applyNumberFormat="1" applyFont="1" applyBorder="1" applyAlignment="1">
      <alignment horizontal="center" vertical="center" wrapText="1"/>
    </xf>
    <xf numFmtId="176" fontId="7" fillId="0" borderId="13" xfId="1" applyNumberFormat="1" applyFont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right" vertical="center"/>
    </xf>
    <xf numFmtId="176" fontId="8" fillId="0" borderId="14" xfId="1" applyNumberFormat="1" applyFont="1" applyBorder="1" applyAlignment="1">
      <alignment horizontal="right" vertical="center"/>
    </xf>
    <xf numFmtId="176" fontId="7" fillId="0" borderId="8" xfId="1" applyNumberFormat="1" applyFont="1" applyBorder="1" applyAlignment="1">
      <alignment horizontal="center" vertical="center" wrapText="1" shrinkToFit="1"/>
    </xf>
    <xf numFmtId="176" fontId="7" fillId="0" borderId="17" xfId="0" applyNumberFormat="1" applyFont="1" applyBorder="1" applyAlignment="1">
      <alignment horizontal="center" vertical="center" wrapText="1"/>
    </xf>
    <xf numFmtId="177" fontId="7" fillId="0" borderId="17" xfId="1" applyNumberFormat="1" applyFont="1" applyBorder="1" applyAlignment="1">
      <alignment horizontal="right" vertical="center"/>
    </xf>
    <xf numFmtId="176" fontId="7" fillId="0" borderId="22" xfId="1" applyNumberFormat="1" applyFont="1" applyBorder="1" applyAlignment="1">
      <alignment horizontal="right" vertical="center"/>
    </xf>
    <xf numFmtId="176" fontId="7" fillId="0" borderId="20" xfId="1" applyNumberFormat="1" applyFont="1" applyBorder="1" applyAlignment="1">
      <alignment horizontal="center" vertical="center" wrapText="1" shrinkToFit="1"/>
    </xf>
    <xf numFmtId="176" fontId="7" fillId="0" borderId="9" xfId="0" applyNumberFormat="1" applyFont="1" applyBorder="1" applyAlignment="1">
      <alignment horizontal="center" vertical="center" wrapText="1"/>
    </xf>
    <xf numFmtId="176" fontId="7" fillId="0" borderId="11" xfId="0" applyNumberFormat="1" applyFont="1" applyBorder="1" applyAlignment="1">
      <alignment horizontal="center" vertical="center" wrapText="1"/>
    </xf>
    <xf numFmtId="176" fontId="7" fillId="0" borderId="9" xfId="1" applyNumberFormat="1" applyFont="1" applyBorder="1" applyAlignment="1">
      <alignment horizontal="center" vertical="center" wrapText="1"/>
    </xf>
    <xf numFmtId="176" fontId="7" fillId="0" borderId="9" xfId="1" applyNumberFormat="1" applyFont="1" applyBorder="1" applyAlignment="1">
      <alignment horizontal="right" vertical="center"/>
    </xf>
    <xf numFmtId="176" fontId="7" fillId="0" borderId="13" xfId="1" applyNumberFormat="1" applyFont="1" applyBorder="1" applyAlignment="1">
      <alignment horizontal="center" vertical="center" wrapText="1" shrinkToFit="1"/>
    </xf>
    <xf numFmtId="176" fontId="7" fillId="0" borderId="14" xfId="0" applyNumberFormat="1" applyFont="1" applyBorder="1" applyAlignment="1">
      <alignment horizontal="center" vertical="center" wrapText="1"/>
    </xf>
    <xf numFmtId="176" fontId="7" fillId="0" borderId="10" xfId="0" applyNumberFormat="1" applyFont="1" applyBorder="1" applyAlignment="1">
      <alignment horizontal="center" vertical="center" wrapText="1"/>
    </xf>
    <xf numFmtId="176" fontId="7" fillId="0" borderId="22" xfId="1" applyNumberFormat="1" applyFont="1" applyBorder="1" applyAlignment="1">
      <alignment horizontal="center" vertical="center" wrapText="1"/>
    </xf>
    <xf numFmtId="177" fontId="7" fillId="0" borderId="11" xfId="1" applyNumberFormat="1" applyFont="1" applyBorder="1" applyAlignment="1">
      <alignment horizontal="right" vertical="center"/>
    </xf>
    <xf numFmtId="176" fontId="7" fillId="0" borderId="7" xfId="0" applyNumberFormat="1" applyFont="1" applyBorder="1" applyAlignment="1">
      <alignment vertical="center" textRotation="255" wrapText="1"/>
    </xf>
    <xf numFmtId="176" fontId="7" fillId="0" borderId="0" xfId="0" applyNumberFormat="1" applyFont="1" applyAlignment="1">
      <alignment vertical="center" wrapText="1"/>
    </xf>
    <xf numFmtId="176" fontId="7" fillId="0" borderId="0" xfId="1" applyNumberFormat="1" applyFont="1" applyAlignment="1">
      <alignment horizontal="center" vertical="center"/>
    </xf>
    <xf numFmtId="0" fontId="7" fillId="0" borderId="11" xfId="1" applyNumberFormat="1" applyFont="1" applyBorder="1" applyAlignment="1">
      <alignment horizontal="right" vertical="center"/>
    </xf>
    <xf numFmtId="176" fontId="7" fillId="0" borderId="7" xfId="0" applyNumberFormat="1" applyFont="1" applyBorder="1" applyAlignment="1">
      <alignment horizontal="center" vertical="center" textRotation="255" wrapText="1"/>
    </xf>
    <xf numFmtId="176" fontId="7" fillId="0" borderId="0" xfId="0" applyNumberFormat="1" applyFont="1" applyAlignment="1">
      <alignment horizontal="center" vertical="center" textRotation="255" wrapText="1"/>
    </xf>
    <xf numFmtId="176" fontId="7" fillId="0" borderId="0" xfId="0" applyNumberFormat="1" applyFont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 textRotation="255" wrapText="1"/>
    </xf>
    <xf numFmtId="176" fontId="7" fillId="0" borderId="21" xfId="1" applyNumberFormat="1" applyFont="1" applyBorder="1" applyAlignment="1">
      <alignment horizontal="center" vertical="center" textRotation="255" wrapText="1"/>
    </xf>
    <xf numFmtId="177" fontId="7" fillId="0" borderId="23" xfId="1" applyNumberFormat="1" applyFont="1" applyBorder="1" applyAlignment="1">
      <alignment horizontal="right" vertical="center"/>
    </xf>
    <xf numFmtId="177" fontId="7" fillId="0" borderId="24" xfId="1" applyNumberFormat="1" applyFont="1" applyBorder="1" applyAlignment="1">
      <alignment horizontal="right" vertical="center"/>
    </xf>
    <xf numFmtId="176" fontId="7" fillId="0" borderId="23" xfId="1" applyNumberFormat="1" applyFont="1" applyBorder="1" applyAlignment="1">
      <alignment horizontal="right" vertical="center"/>
    </xf>
    <xf numFmtId="176" fontId="7" fillId="0" borderId="24" xfId="1" applyNumberFormat="1" applyFont="1" applyBorder="1" applyAlignment="1">
      <alignment horizontal="right" vertical="center"/>
    </xf>
    <xf numFmtId="176" fontId="7" fillId="0" borderId="14" xfId="1" applyNumberFormat="1" applyFont="1" applyBorder="1" applyAlignment="1">
      <alignment horizontal="center" vertical="center" textRotation="255" wrapText="1"/>
    </xf>
    <xf numFmtId="177" fontId="7" fillId="0" borderId="23" xfId="1" applyNumberFormat="1" applyFont="1" applyBorder="1" applyAlignment="1">
      <alignment horizontal="right" vertical="center"/>
    </xf>
    <xf numFmtId="176" fontId="7" fillId="0" borderId="0" xfId="1" applyNumberFormat="1" applyFont="1">
      <alignment vertical="center"/>
    </xf>
    <xf numFmtId="176" fontId="7" fillId="0" borderId="11" xfId="1" applyNumberFormat="1" applyFont="1" applyBorder="1">
      <alignment vertical="center"/>
    </xf>
    <xf numFmtId="176" fontId="7" fillId="0" borderId="25" xfId="1" applyNumberFormat="1" applyFont="1" applyBorder="1" applyAlignment="1">
      <alignment horizontal="center" vertical="center" wrapText="1"/>
    </xf>
    <xf numFmtId="177" fontId="7" fillId="0" borderId="9" xfId="1" applyNumberFormat="1" applyFont="1" applyBorder="1" applyAlignment="1">
      <alignment horizontal="right" vertical="center"/>
    </xf>
    <xf numFmtId="178" fontId="7" fillId="0" borderId="9" xfId="1" applyNumberFormat="1" applyFont="1" applyBorder="1" applyAlignment="1">
      <alignment horizontal="right" vertical="center"/>
    </xf>
    <xf numFmtId="178" fontId="7" fillId="0" borderId="8" xfId="1" applyNumberFormat="1" applyFont="1" applyBorder="1" applyAlignment="1">
      <alignment horizontal="right" vertical="center"/>
    </xf>
    <xf numFmtId="176" fontId="0" fillId="0" borderId="26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176" fontId="7" fillId="0" borderId="27" xfId="1" applyNumberFormat="1" applyFont="1" applyBorder="1" applyAlignment="1">
      <alignment horizontal="center" vertical="center" wrapText="1"/>
    </xf>
    <xf numFmtId="176" fontId="7" fillId="0" borderId="28" xfId="1" applyNumberFormat="1" applyFont="1" applyBorder="1" applyAlignment="1">
      <alignment horizontal="center" vertical="center" wrapText="1"/>
    </xf>
    <xf numFmtId="176" fontId="7" fillId="0" borderId="29" xfId="1" applyNumberFormat="1" applyFont="1" applyBorder="1" applyAlignment="1">
      <alignment horizontal="right" vertical="center"/>
    </xf>
    <xf numFmtId="177" fontId="7" fillId="0" borderId="30" xfId="1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31" xfId="0" applyNumberForma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wscopy\Downloads\2024&#45380;%20&#50612;&#51652;&#49368;&#51116;&#44032;&#45432;&#51064;&#51648;&#50896;&#49436;&#48708;&#49828;&#49468;&#53552;_&#44208;&#49328;%20&#52628;&#44221;(&#50504;)2%20(2).xlsx" TargetMode="External"/><Relationship Id="rId1" Type="http://schemas.openxmlformats.org/officeDocument/2006/relationships/externalLinkPath" Target="/Users/wscopy/Downloads/2024&#45380;%20&#50612;&#51652;&#49368;&#51116;&#44032;&#45432;&#51064;&#51648;&#50896;&#49436;&#48708;&#49828;&#49468;&#53552;_&#44208;&#49328;%20&#52628;&#44221;(&#50504;)2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예산총칙"/>
      <sheetName val="센터 세입세출 총괄"/>
      <sheetName val="센터 세입내역"/>
      <sheetName val="센터세출내역"/>
      <sheetName val="사업계획서"/>
      <sheetName val="임직원보수일람표"/>
    </sheetNames>
    <sheetDataSet>
      <sheetData sheetId="0" refreshError="1"/>
      <sheetData sheetId="1"/>
      <sheetData sheetId="2">
        <row r="6">
          <cell r="D6">
            <v>144341000</v>
          </cell>
          <cell r="E6">
            <v>149980000</v>
          </cell>
        </row>
        <row r="12">
          <cell r="D12">
            <v>1385000</v>
          </cell>
          <cell r="E12">
            <v>1723000</v>
          </cell>
        </row>
        <row r="13">
          <cell r="D13">
            <v>1225000</v>
          </cell>
          <cell r="E13">
            <v>1260000</v>
          </cell>
        </row>
        <row r="14">
          <cell r="D14">
            <v>160000</v>
          </cell>
          <cell r="E14">
            <v>463000</v>
          </cell>
        </row>
        <row r="15">
          <cell r="D15">
            <v>5301886</v>
          </cell>
          <cell r="E15">
            <v>5301886</v>
          </cell>
        </row>
        <row r="16">
          <cell r="D16">
            <v>1220886</v>
          </cell>
          <cell r="E16">
            <v>1220886</v>
          </cell>
        </row>
        <row r="18">
          <cell r="D18">
            <v>4081000</v>
          </cell>
          <cell r="E18">
            <v>4081000</v>
          </cell>
        </row>
        <row r="19">
          <cell r="D19">
            <v>6000</v>
          </cell>
          <cell r="E19">
            <v>313000</v>
          </cell>
        </row>
        <row r="20">
          <cell r="D20">
            <v>6000</v>
          </cell>
          <cell r="E20">
            <v>13000</v>
          </cell>
        </row>
        <row r="21">
          <cell r="D21">
            <v>0</v>
          </cell>
          <cell r="E21">
            <v>300000</v>
          </cell>
        </row>
      </sheetData>
      <sheetData sheetId="3">
        <row r="6">
          <cell r="D6">
            <v>132381700</v>
          </cell>
          <cell r="E6">
            <v>132828000</v>
          </cell>
        </row>
        <row r="7">
          <cell r="D7">
            <v>124632800</v>
          </cell>
          <cell r="E7">
            <v>125168000</v>
          </cell>
        </row>
        <row r="8">
          <cell r="D8">
            <v>94265000</v>
          </cell>
          <cell r="E8">
            <v>94529000</v>
          </cell>
        </row>
        <row r="15">
          <cell r="D15">
            <v>1016000</v>
          </cell>
          <cell r="E15">
            <v>2321000</v>
          </cell>
        </row>
        <row r="20">
          <cell r="D20">
            <v>8725800</v>
          </cell>
          <cell r="E20">
            <v>8712000</v>
          </cell>
        </row>
        <row r="21">
          <cell r="D21">
            <v>10860000</v>
          </cell>
          <cell r="E21">
            <v>9840000</v>
          </cell>
        </row>
        <row r="22">
          <cell r="D22">
            <v>9766000</v>
          </cell>
          <cell r="E22">
            <v>9766000</v>
          </cell>
        </row>
        <row r="32">
          <cell r="D32">
            <v>72900</v>
          </cell>
          <cell r="E32">
            <v>100000</v>
          </cell>
        </row>
        <row r="33">
          <cell r="D33">
            <v>72900</v>
          </cell>
          <cell r="E33">
            <v>100000</v>
          </cell>
        </row>
        <row r="36">
          <cell r="D36">
            <v>7676000</v>
          </cell>
          <cell r="E36">
            <v>7560000</v>
          </cell>
        </row>
        <row r="37">
          <cell r="D37">
            <v>30000</v>
          </cell>
          <cell r="E37">
            <v>49000</v>
          </cell>
        </row>
        <row r="38">
          <cell r="D38">
            <v>2086000</v>
          </cell>
          <cell r="E38">
            <v>2428000</v>
          </cell>
        </row>
        <row r="48">
          <cell r="D48">
            <v>1758000</v>
          </cell>
          <cell r="E48">
            <v>1577000</v>
          </cell>
        </row>
        <row r="53">
          <cell r="D53">
            <v>500000</v>
          </cell>
          <cell r="E53">
            <v>0</v>
          </cell>
        </row>
        <row r="54">
          <cell r="D54">
            <v>2243000</v>
          </cell>
          <cell r="E54">
            <v>2246000</v>
          </cell>
        </row>
        <row r="60">
          <cell r="D60">
            <v>1059000</v>
          </cell>
          <cell r="E60">
            <v>1260000</v>
          </cell>
        </row>
        <row r="67">
          <cell r="D67">
            <v>10946000</v>
          </cell>
          <cell r="E67">
            <v>20264000</v>
          </cell>
        </row>
        <row r="68">
          <cell r="D68">
            <v>10946000</v>
          </cell>
          <cell r="E68">
            <v>20264000</v>
          </cell>
        </row>
        <row r="69">
          <cell r="D69">
            <v>100000</v>
          </cell>
          <cell r="E69">
            <v>470000</v>
          </cell>
        </row>
        <row r="73">
          <cell r="D73">
            <v>8177000</v>
          </cell>
          <cell r="E73">
            <v>12134000</v>
          </cell>
        </row>
        <row r="85">
          <cell r="D85">
            <v>25000</v>
          </cell>
          <cell r="E85">
            <v>150000</v>
          </cell>
        </row>
        <row r="87">
          <cell r="D87">
            <v>2644000</v>
          </cell>
          <cell r="E87">
            <v>7510000</v>
          </cell>
        </row>
        <row r="96">
          <cell r="D96">
            <v>6000</v>
          </cell>
          <cell r="E96">
            <v>12000</v>
          </cell>
        </row>
        <row r="98">
          <cell r="D98">
            <v>7700000</v>
          </cell>
          <cell r="E98">
            <v>4214000</v>
          </cell>
        </row>
        <row r="99">
          <cell r="D99">
            <v>3000000</v>
          </cell>
          <cell r="E99">
            <v>0</v>
          </cell>
        </row>
        <row r="100">
          <cell r="D100">
            <v>4700000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CE93F-22BC-429F-9882-9589704D1E3F}">
  <sheetPr>
    <pageSetUpPr fitToPage="1"/>
  </sheetPr>
  <dimension ref="A1:P255"/>
  <sheetViews>
    <sheetView tabSelected="1" view="pageBreakPreview" zoomScale="85" zoomScaleNormal="100" zoomScaleSheetLayoutView="85" workbookViewId="0">
      <selection activeCell="Q12" sqref="Q12"/>
    </sheetView>
  </sheetViews>
  <sheetFormatPr defaultRowHeight="13.5" x14ac:dyDescent="0.15"/>
  <cols>
    <col min="1" max="1" width="7.77734375" customWidth="1"/>
    <col min="3" max="3" width="12.5546875" customWidth="1"/>
    <col min="4" max="4" width="9.5546875" style="98" customWidth="1"/>
    <col min="5" max="5" width="10" style="98" customWidth="1"/>
    <col min="6" max="6" width="9.109375" style="99" customWidth="1"/>
    <col min="7" max="7" width="7" customWidth="1"/>
    <col min="8" max="8" width="8.109375" customWidth="1"/>
    <col min="9" max="9" width="12.88671875" customWidth="1"/>
    <col min="10" max="10" width="9.77734375" style="99" customWidth="1"/>
    <col min="11" max="11" width="10.109375" style="36" customWidth="1"/>
    <col min="12" max="12" width="10.44140625" style="36" customWidth="1"/>
    <col min="13" max="14" width="10.44140625" hidden="1" customWidth="1"/>
    <col min="15" max="15" width="10.44140625" customWidth="1"/>
    <col min="28" max="28" width="21.21875" customWidth="1"/>
  </cols>
  <sheetData>
    <row r="1" spans="1:15" ht="25.5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5" ht="22.5" customHeight="1" thickBot="1" x14ac:dyDescent="0.2">
      <c r="A2" s="2" t="s">
        <v>1</v>
      </c>
      <c r="B2" s="2"/>
      <c r="C2" s="2"/>
      <c r="D2" s="2"/>
      <c r="E2" s="2"/>
      <c r="F2" s="3"/>
      <c r="G2" s="4"/>
      <c r="H2" s="4"/>
      <c r="I2" s="4"/>
      <c r="J2" s="3"/>
      <c r="K2" s="5" t="s">
        <v>2</v>
      </c>
      <c r="L2" s="5"/>
    </row>
    <row r="3" spans="1:15" ht="30" customHeight="1" x14ac:dyDescent="0.15">
      <c r="A3" s="6" t="s">
        <v>3</v>
      </c>
      <c r="B3" s="7"/>
      <c r="C3" s="7"/>
      <c r="D3" s="7"/>
      <c r="E3" s="7"/>
      <c r="F3" s="8"/>
      <c r="G3" s="9" t="s">
        <v>4</v>
      </c>
      <c r="H3" s="9"/>
      <c r="I3" s="10"/>
      <c r="J3" s="9"/>
      <c r="K3" s="9"/>
      <c r="L3" s="10"/>
      <c r="M3" s="11"/>
      <c r="O3" s="11"/>
    </row>
    <row r="4" spans="1:15" ht="20.100000000000001" customHeight="1" x14ac:dyDescent="0.15">
      <c r="A4" s="12" t="s">
        <v>5</v>
      </c>
      <c r="B4" s="13" t="s">
        <v>6</v>
      </c>
      <c r="C4" s="13" t="s">
        <v>7</v>
      </c>
      <c r="D4" s="14" t="s">
        <v>8</v>
      </c>
      <c r="E4" s="15" t="s">
        <v>9</v>
      </c>
      <c r="F4" s="16" t="s">
        <v>10</v>
      </c>
      <c r="G4" s="17" t="s">
        <v>5</v>
      </c>
      <c r="H4" s="17" t="s">
        <v>6</v>
      </c>
      <c r="I4" s="17" t="s">
        <v>7</v>
      </c>
      <c r="J4" s="18" t="str">
        <f>D4</f>
        <v>추경 예산(A)</v>
      </c>
      <c r="K4" s="19" t="str">
        <f>E4</f>
        <v>추경 전  
예산(B)</v>
      </c>
      <c r="L4" s="20" t="s">
        <v>11</v>
      </c>
      <c r="M4" s="11"/>
      <c r="O4" s="11"/>
    </row>
    <row r="5" spans="1:15" ht="20.100000000000001" customHeight="1" x14ac:dyDescent="0.15">
      <c r="A5" s="21"/>
      <c r="B5" s="22"/>
      <c r="C5" s="22"/>
      <c r="D5" s="23"/>
      <c r="E5" s="24"/>
      <c r="F5" s="25"/>
      <c r="G5" s="26"/>
      <c r="H5" s="26"/>
      <c r="I5" s="26"/>
      <c r="J5" s="18"/>
      <c r="K5" s="19"/>
      <c r="L5" s="20"/>
      <c r="M5" s="11"/>
      <c r="O5" s="11"/>
    </row>
    <row r="6" spans="1:15" ht="33" customHeight="1" x14ac:dyDescent="0.15">
      <c r="A6" s="27" t="s">
        <v>12</v>
      </c>
      <c r="B6" s="28"/>
      <c r="C6" s="29"/>
      <c r="D6" s="30">
        <f>SUM(D7+D10+D13+D16)</f>
        <v>151033886</v>
      </c>
      <c r="E6" s="30">
        <f t="shared" ref="E6" si="0">SUM(E7+E10+E13+E16)</f>
        <v>157317886</v>
      </c>
      <c r="F6" s="30">
        <f>D6-E6</f>
        <v>-6284000</v>
      </c>
      <c r="G6" s="31" t="s">
        <v>12</v>
      </c>
      <c r="H6" s="32"/>
      <c r="I6" s="33"/>
      <c r="J6" s="34">
        <f>SUM(J7,J23,J32,J33)</f>
        <v>151033700</v>
      </c>
      <c r="K6" s="34">
        <f>ROUNDUP(SUM(K7+K23+K32+K33),-3)</f>
        <v>157318000</v>
      </c>
      <c r="L6" s="35">
        <f>J6-K6</f>
        <v>-6284300</v>
      </c>
      <c r="M6" s="11">
        <f>F6/E6*100</f>
        <v>-3.994459981492505</v>
      </c>
      <c r="N6">
        <f>L6/K6*100</f>
        <v>-3.9946477834704233</v>
      </c>
      <c r="O6" s="36"/>
    </row>
    <row r="7" spans="1:15" ht="33" customHeight="1" x14ac:dyDescent="0.15">
      <c r="A7" s="37" t="s">
        <v>13</v>
      </c>
      <c r="B7" s="38" t="s">
        <v>13</v>
      </c>
      <c r="C7" s="38" t="s">
        <v>14</v>
      </c>
      <c r="D7" s="39">
        <f>'[1]센터 세입내역'!D6</f>
        <v>144341000</v>
      </c>
      <c r="E7" s="39">
        <f>'[1]센터 세입내역'!E6</f>
        <v>149980000</v>
      </c>
      <c r="F7" s="40">
        <f>D7-E7</f>
        <v>-5639000</v>
      </c>
      <c r="G7" s="38" t="s">
        <v>15</v>
      </c>
      <c r="H7" s="31" t="s">
        <v>16</v>
      </c>
      <c r="I7" s="33"/>
      <c r="J7" s="34">
        <f>[1]센터세출내역!D6</f>
        <v>132381700</v>
      </c>
      <c r="K7" s="34">
        <f>[1]센터세출내역!E6</f>
        <v>132828000</v>
      </c>
      <c r="L7" s="41">
        <f>J7-K7</f>
        <v>-446300</v>
      </c>
      <c r="M7" s="42">
        <f>[1]센터세출내역!G6</f>
        <v>0</v>
      </c>
      <c r="N7" s="43">
        <f>[1]센터세출내역!H6</f>
        <v>0</v>
      </c>
      <c r="O7" s="44"/>
    </row>
    <row r="8" spans="1:15" ht="33" customHeight="1" x14ac:dyDescent="0.15">
      <c r="A8" s="45"/>
      <c r="B8" s="46"/>
      <c r="C8" s="46"/>
      <c r="D8" s="47"/>
      <c r="E8" s="47"/>
      <c r="F8" s="48"/>
      <c r="G8" s="46"/>
      <c r="H8" s="38" t="s">
        <v>17</v>
      </c>
      <c r="I8" s="49" t="s">
        <v>18</v>
      </c>
      <c r="J8" s="34">
        <f>[1]센터세출내역!D7</f>
        <v>124632800</v>
      </c>
      <c r="K8" s="30">
        <f>[1]센터세출내역!E7</f>
        <v>125168000</v>
      </c>
      <c r="L8" s="41">
        <f t="shared" ref="L8:L14" si="1">J8-K8</f>
        <v>-535200</v>
      </c>
      <c r="M8" s="11">
        <f>F7/E7*100</f>
        <v>-3.7598346446192825</v>
      </c>
      <c r="N8">
        <f>L8/K8*100</f>
        <v>-0.42758532532276622</v>
      </c>
      <c r="O8" s="44"/>
    </row>
    <row r="9" spans="1:15" ht="33" customHeight="1" x14ac:dyDescent="0.15">
      <c r="A9" s="50"/>
      <c r="B9" s="51"/>
      <c r="C9" s="51"/>
      <c r="D9" s="52"/>
      <c r="E9" s="52"/>
      <c r="F9" s="53"/>
      <c r="G9" s="46"/>
      <c r="H9" s="46"/>
      <c r="I9" s="49" t="s">
        <v>19</v>
      </c>
      <c r="J9" s="34">
        <f>[1]센터세출내역!D8</f>
        <v>94265000</v>
      </c>
      <c r="K9" s="30">
        <f>[1]센터세출내역!E8</f>
        <v>94529000</v>
      </c>
      <c r="L9" s="41">
        <f t="shared" si="1"/>
        <v>-264000</v>
      </c>
      <c r="M9" s="11"/>
      <c r="O9" s="44"/>
    </row>
    <row r="10" spans="1:15" ht="33" customHeight="1" x14ac:dyDescent="0.15">
      <c r="A10" s="54" t="s">
        <v>20</v>
      </c>
      <c r="B10" s="55" t="s">
        <v>21</v>
      </c>
      <c r="C10" s="29"/>
      <c r="D10" s="30">
        <f>'[1]센터 세입내역'!D12</f>
        <v>1385000</v>
      </c>
      <c r="E10" s="30">
        <f>'[1]센터 세입내역'!E12</f>
        <v>1723000</v>
      </c>
      <c r="F10" s="56">
        <f>D10-E10</f>
        <v>-338000</v>
      </c>
      <c r="G10" s="46"/>
      <c r="H10" s="46"/>
      <c r="I10" s="49" t="s">
        <v>22</v>
      </c>
      <c r="J10" s="57">
        <f>[1]센터세출내역!D15</f>
        <v>1016000</v>
      </c>
      <c r="K10" s="30">
        <f>[1]센터세출내역!E15</f>
        <v>2321000</v>
      </c>
      <c r="L10" s="41">
        <f t="shared" si="1"/>
        <v>-1305000</v>
      </c>
      <c r="M10" s="11">
        <f>F10/E10*100</f>
        <v>-19.616947185142195</v>
      </c>
      <c r="O10" s="44"/>
    </row>
    <row r="11" spans="1:15" ht="33" customHeight="1" x14ac:dyDescent="0.15">
      <c r="A11" s="58"/>
      <c r="B11" s="59" t="s">
        <v>23</v>
      </c>
      <c r="C11" s="60" t="s">
        <v>24</v>
      </c>
      <c r="D11" s="30">
        <f>'[1]센터 세입내역'!D13</f>
        <v>1225000</v>
      </c>
      <c r="E11" s="30">
        <f>'[1]센터 세입내역'!E13</f>
        <v>1260000</v>
      </c>
      <c r="F11" s="56">
        <f t="shared" ref="F11" si="2">D11-E11</f>
        <v>-35000</v>
      </c>
      <c r="G11" s="46"/>
      <c r="H11" s="46"/>
      <c r="I11" s="61" t="s">
        <v>25</v>
      </c>
      <c r="J11" s="57">
        <f>[1]센터세출내역!D20</f>
        <v>8725800</v>
      </c>
      <c r="K11" s="62">
        <f>[1]센터세출내역!E20</f>
        <v>8712000</v>
      </c>
      <c r="L11" s="35">
        <f t="shared" si="1"/>
        <v>13800</v>
      </c>
      <c r="M11" s="11"/>
      <c r="O11" s="36"/>
    </row>
    <row r="12" spans="1:15" ht="33" customHeight="1" x14ac:dyDescent="0.15">
      <c r="A12" s="63"/>
      <c r="B12" s="64"/>
      <c r="C12" s="60" t="s">
        <v>26</v>
      </c>
      <c r="D12" s="30">
        <f>'[1]센터 세입내역'!D14</f>
        <v>160000</v>
      </c>
      <c r="E12" s="30">
        <f>'[1]센터 세입내역'!E14</f>
        <v>463000</v>
      </c>
      <c r="F12" s="56">
        <f>D12-E12</f>
        <v>-303000</v>
      </c>
      <c r="G12" s="46"/>
      <c r="H12" s="46"/>
      <c r="I12" s="61" t="s">
        <v>27</v>
      </c>
      <c r="J12" s="57">
        <f>[1]센터세출내역!D21</f>
        <v>10860000</v>
      </c>
      <c r="K12" s="62">
        <f>[1]센터세출내역!E21</f>
        <v>9840000</v>
      </c>
      <c r="L12" s="35">
        <f t="shared" si="1"/>
        <v>1020000</v>
      </c>
      <c r="M12" s="11"/>
      <c r="O12" s="36"/>
    </row>
    <row r="13" spans="1:15" ht="33" customHeight="1" x14ac:dyDescent="0.15">
      <c r="A13" s="54" t="s">
        <v>28</v>
      </c>
      <c r="B13" s="55" t="s">
        <v>21</v>
      </c>
      <c r="C13" s="29"/>
      <c r="D13" s="30">
        <f>'[1]센터 세입내역'!D15</f>
        <v>5301886</v>
      </c>
      <c r="E13" s="30">
        <f>'[1]센터 세입내역'!E15</f>
        <v>5301886</v>
      </c>
      <c r="F13" s="56">
        <f>D13-E13</f>
        <v>0</v>
      </c>
      <c r="G13" s="46"/>
      <c r="H13" s="51"/>
      <c r="I13" s="61" t="s">
        <v>29</v>
      </c>
      <c r="J13" s="57">
        <f>[1]센터세출내역!D22</f>
        <v>9766000</v>
      </c>
      <c r="K13" s="62">
        <f>[1]센터세출내역!E22</f>
        <v>9766000</v>
      </c>
      <c r="L13" s="35">
        <f t="shared" si="1"/>
        <v>0</v>
      </c>
      <c r="M13" s="11">
        <f>F13/E13*100</f>
        <v>0</v>
      </c>
      <c r="O13" s="36"/>
    </row>
    <row r="14" spans="1:15" ht="33" customHeight="1" x14ac:dyDescent="0.15">
      <c r="A14" s="58"/>
      <c r="B14" s="38" t="s">
        <v>28</v>
      </c>
      <c r="C14" s="65" t="s">
        <v>30</v>
      </c>
      <c r="D14" s="30">
        <f>'[1]센터 세입내역'!D16</f>
        <v>1220886</v>
      </c>
      <c r="E14" s="30">
        <f>'[1]센터 세입내역'!E16</f>
        <v>1220886</v>
      </c>
      <c r="F14" s="56">
        <f>D14-E14</f>
        <v>0</v>
      </c>
      <c r="G14" s="46"/>
      <c r="H14" s="38" t="s">
        <v>31</v>
      </c>
      <c r="I14" s="61" t="s">
        <v>32</v>
      </c>
      <c r="J14" s="57">
        <f>[1]센터세출내역!D32</f>
        <v>72900</v>
      </c>
      <c r="K14" s="62">
        <f>[1]센터세출내역!E32</f>
        <v>100000</v>
      </c>
      <c r="L14" s="41">
        <f t="shared" si="1"/>
        <v>-27100</v>
      </c>
      <c r="M14" s="11"/>
      <c r="O14" s="44"/>
    </row>
    <row r="15" spans="1:15" ht="28.5" x14ac:dyDescent="0.15">
      <c r="A15" s="63"/>
      <c r="B15" s="51"/>
      <c r="C15" s="66" t="s">
        <v>33</v>
      </c>
      <c r="D15" s="62">
        <f>'[1]센터 세입내역'!D18</f>
        <v>4081000</v>
      </c>
      <c r="E15" s="62">
        <f>'[1]센터 세입내역'!E18</f>
        <v>4081000</v>
      </c>
      <c r="F15" s="56">
        <f>D15-E15</f>
        <v>0</v>
      </c>
      <c r="G15" s="46"/>
      <c r="H15" s="51"/>
      <c r="I15" s="61" t="s">
        <v>34</v>
      </c>
      <c r="J15" s="57">
        <f>[1]센터세출내역!D33</f>
        <v>72900</v>
      </c>
      <c r="K15" s="62">
        <f>[1]센터세출내역!E33</f>
        <v>100000</v>
      </c>
      <c r="L15" s="41">
        <f>J15-K15</f>
        <v>-27100</v>
      </c>
      <c r="M15" s="11"/>
      <c r="N15">
        <f>L14/K14*100</f>
        <v>-27.1</v>
      </c>
      <c r="O15" s="44"/>
    </row>
    <row r="16" spans="1:15" ht="33" customHeight="1" x14ac:dyDescent="0.15">
      <c r="A16" s="37" t="s">
        <v>35</v>
      </c>
      <c r="B16" s="31" t="s">
        <v>21</v>
      </c>
      <c r="C16" s="33"/>
      <c r="D16" s="30">
        <f>'[1]센터 세입내역'!D19</f>
        <v>6000</v>
      </c>
      <c r="E16" s="30">
        <f>'[1]센터 세입내역'!E19</f>
        <v>313000</v>
      </c>
      <c r="F16" s="56">
        <f t="shared" ref="F16:F17" si="3">D16-E16</f>
        <v>-307000</v>
      </c>
      <c r="G16" s="46"/>
      <c r="H16" s="38" t="s">
        <v>36</v>
      </c>
      <c r="I16" s="49" t="s">
        <v>18</v>
      </c>
      <c r="J16" s="34">
        <f>[1]센터세출내역!D36</f>
        <v>7676000</v>
      </c>
      <c r="K16" s="30">
        <f>[1]센터세출내역!E36</f>
        <v>7560000</v>
      </c>
      <c r="L16" s="41">
        <f t="shared" ref="L16:L23" si="4">J16-K16</f>
        <v>116000</v>
      </c>
      <c r="M16" s="11"/>
      <c r="O16" s="44"/>
    </row>
    <row r="17" spans="1:15" ht="33" customHeight="1" x14ac:dyDescent="0.15">
      <c r="A17" s="45"/>
      <c r="B17" s="38" t="s">
        <v>35</v>
      </c>
      <c r="C17" s="49" t="s">
        <v>37</v>
      </c>
      <c r="D17" s="30">
        <f>'[1]센터 세입내역'!D20</f>
        <v>6000</v>
      </c>
      <c r="E17" s="30">
        <f>'[1]센터 세입내역'!E20</f>
        <v>13000</v>
      </c>
      <c r="F17" s="56">
        <f t="shared" si="3"/>
        <v>-7000</v>
      </c>
      <c r="G17" s="46"/>
      <c r="H17" s="46"/>
      <c r="I17" s="49" t="s">
        <v>38</v>
      </c>
      <c r="J17" s="34">
        <f>[1]센터세출내역!D37</f>
        <v>30000</v>
      </c>
      <c r="K17" s="30">
        <f>[1]센터세출내역!E37</f>
        <v>49000</v>
      </c>
      <c r="L17" s="41">
        <f t="shared" si="4"/>
        <v>-19000</v>
      </c>
      <c r="M17" s="11"/>
      <c r="N17">
        <f>L16/K16*100</f>
        <v>1.5343915343915344</v>
      </c>
      <c r="O17" s="44"/>
    </row>
    <row r="18" spans="1:15" ht="33" customHeight="1" x14ac:dyDescent="0.15">
      <c r="A18" s="50"/>
      <c r="B18" s="51"/>
      <c r="C18" s="49" t="s">
        <v>39</v>
      </c>
      <c r="D18" s="67">
        <f>'[1]센터 세입내역'!D21</f>
        <v>0</v>
      </c>
      <c r="E18" s="30">
        <f>'[1]센터 세입내역'!E21</f>
        <v>300000</v>
      </c>
      <c r="F18" s="56">
        <f>D18-E18</f>
        <v>-300000</v>
      </c>
      <c r="G18" s="46"/>
      <c r="H18" s="46"/>
      <c r="I18" s="49" t="s">
        <v>40</v>
      </c>
      <c r="J18" s="34">
        <f>[1]센터세출내역!D38</f>
        <v>2086000</v>
      </c>
      <c r="K18" s="30">
        <f>[1]센터세출내역!E38</f>
        <v>2428000</v>
      </c>
      <c r="L18" s="41">
        <f t="shared" si="4"/>
        <v>-342000</v>
      </c>
      <c r="M18" s="11"/>
      <c r="O18" s="44"/>
    </row>
    <row r="19" spans="1:15" ht="33" customHeight="1" x14ac:dyDescent="0.15">
      <c r="A19" s="68"/>
      <c r="B19" s="69"/>
      <c r="C19" s="69"/>
      <c r="D19" s="70"/>
      <c r="E19" s="70"/>
      <c r="F19" s="70"/>
      <c r="G19" s="46"/>
      <c r="H19" s="46"/>
      <c r="I19" s="49" t="s">
        <v>41</v>
      </c>
      <c r="J19" s="34">
        <f>[1]센터세출내역!D48</f>
        <v>1758000</v>
      </c>
      <c r="K19" s="30">
        <f>[1]센터세출내역!E48</f>
        <v>1577000</v>
      </c>
      <c r="L19" s="41">
        <f>J19-K19</f>
        <v>181000</v>
      </c>
      <c r="M19" s="11"/>
      <c r="O19" s="44"/>
    </row>
    <row r="20" spans="1:15" ht="33" customHeight="1" x14ac:dyDescent="0.15">
      <c r="A20" s="68"/>
      <c r="B20" s="69"/>
      <c r="C20" s="69"/>
      <c r="D20" s="70"/>
      <c r="E20" s="70"/>
      <c r="F20" s="70"/>
      <c r="G20" s="46"/>
      <c r="H20" s="46"/>
      <c r="I20" s="49" t="s">
        <v>42</v>
      </c>
      <c r="J20" s="34">
        <f>[1]센터세출내역!D53</f>
        <v>500000</v>
      </c>
      <c r="K20" s="71">
        <f>[1]센터세출내역!E53</f>
        <v>0</v>
      </c>
      <c r="L20" s="41">
        <f>J20-K20</f>
        <v>500000</v>
      </c>
      <c r="M20" s="11"/>
      <c r="O20" s="44"/>
    </row>
    <row r="21" spans="1:15" ht="33" customHeight="1" x14ac:dyDescent="0.15">
      <c r="A21" s="72"/>
      <c r="B21" s="73"/>
      <c r="C21" s="73"/>
      <c r="D21" s="70"/>
      <c r="E21" s="70"/>
      <c r="F21" s="70"/>
      <c r="G21" s="46"/>
      <c r="H21" s="46"/>
      <c r="I21" s="49" t="s">
        <v>43</v>
      </c>
      <c r="J21" s="34">
        <f>[1]센터세출내역!D54</f>
        <v>2243000</v>
      </c>
      <c r="K21" s="30">
        <f>[1]센터세출내역!E54</f>
        <v>2246000</v>
      </c>
      <c r="L21" s="41">
        <f t="shared" si="4"/>
        <v>-3000</v>
      </c>
      <c r="M21" s="11"/>
      <c r="O21" s="44"/>
    </row>
    <row r="22" spans="1:15" ht="33" customHeight="1" x14ac:dyDescent="0.15">
      <c r="A22" s="72"/>
      <c r="B22" s="74"/>
      <c r="C22" s="74"/>
      <c r="D22" s="70"/>
      <c r="E22" s="70"/>
      <c r="F22" s="70"/>
      <c r="G22" s="51"/>
      <c r="H22" s="51"/>
      <c r="I22" s="49" t="s">
        <v>44</v>
      </c>
      <c r="J22" s="34">
        <f>[1]센터세출내역!D60</f>
        <v>1059000</v>
      </c>
      <c r="K22" s="30">
        <f>[1]센터세출내역!E60</f>
        <v>1260000</v>
      </c>
      <c r="L22" s="41">
        <f t="shared" si="4"/>
        <v>-201000</v>
      </c>
      <c r="M22" s="11"/>
      <c r="O22" s="44"/>
    </row>
    <row r="23" spans="1:15" ht="33" customHeight="1" x14ac:dyDescent="0.15">
      <c r="A23" s="75"/>
      <c r="B23" s="76"/>
      <c r="C23" s="76"/>
      <c r="D23" s="70"/>
      <c r="E23" s="70"/>
      <c r="F23" s="70"/>
      <c r="G23" s="77" t="s">
        <v>45</v>
      </c>
      <c r="H23" s="31" t="s">
        <v>46</v>
      </c>
      <c r="I23" s="33"/>
      <c r="J23" s="30">
        <f>[1]센터세출내역!D67</f>
        <v>10946000</v>
      </c>
      <c r="K23" s="30">
        <f>[1]센터세출내역!E67</f>
        <v>20264000</v>
      </c>
      <c r="L23" s="41">
        <f t="shared" si="4"/>
        <v>-9318000</v>
      </c>
      <c r="M23" s="11"/>
      <c r="N23">
        <f>L23/K23*100</f>
        <v>-45.983024082116067</v>
      </c>
      <c r="O23" s="44"/>
    </row>
    <row r="24" spans="1:15" ht="33" customHeight="1" x14ac:dyDescent="0.15">
      <c r="A24" s="75"/>
      <c r="B24" s="76"/>
      <c r="C24" s="76"/>
      <c r="D24" s="70"/>
      <c r="E24" s="70"/>
      <c r="F24" s="70"/>
      <c r="G24" s="78"/>
      <c r="H24" s="38" t="s">
        <v>45</v>
      </c>
      <c r="I24" s="49" t="s">
        <v>18</v>
      </c>
      <c r="J24" s="62">
        <f>[1]센터세출내역!D68</f>
        <v>10946000</v>
      </c>
      <c r="K24" s="62">
        <f>[1]센터세출내역!E68</f>
        <v>20264000</v>
      </c>
      <c r="L24" s="41">
        <f>J24-K24</f>
        <v>-9318000</v>
      </c>
      <c r="M24" s="11"/>
      <c r="O24" s="44"/>
    </row>
    <row r="25" spans="1:15" ht="29.25" customHeight="1" x14ac:dyDescent="0.15">
      <c r="A25" s="75"/>
      <c r="B25" s="76"/>
      <c r="C25" s="76"/>
      <c r="D25" s="70"/>
      <c r="E25" s="70"/>
      <c r="F25" s="70"/>
      <c r="G25" s="78"/>
      <c r="H25" s="46"/>
      <c r="I25" s="38" t="s">
        <v>47</v>
      </c>
      <c r="J25" s="39">
        <f>[1]센터세출내역!D69</f>
        <v>100000</v>
      </c>
      <c r="K25" s="39">
        <f>[1]센터세출내역!E69</f>
        <v>470000</v>
      </c>
      <c r="L25" s="79">
        <f>J25-K25</f>
        <v>-370000</v>
      </c>
      <c r="M25" s="11"/>
      <c r="O25" s="36"/>
    </row>
    <row r="26" spans="1:15" ht="6.75" customHeight="1" x14ac:dyDescent="0.15">
      <c r="A26" s="75"/>
      <c r="B26" s="76"/>
      <c r="C26" s="76"/>
      <c r="D26" s="70"/>
      <c r="E26" s="70"/>
      <c r="F26" s="70"/>
      <c r="G26" s="78"/>
      <c r="H26" s="46"/>
      <c r="I26" s="51"/>
      <c r="J26" s="52"/>
      <c r="K26" s="52"/>
      <c r="L26" s="80"/>
      <c r="M26" s="11"/>
      <c r="O26" s="36"/>
    </row>
    <row r="27" spans="1:15" ht="32.25" customHeight="1" x14ac:dyDescent="0.15">
      <c r="A27" s="75"/>
      <c r="B27" s="76"/>
      <c r="C27" s="76"/>
      <c r="D27" s="70"/>
      <c r="E27" s="70"/>
      <c r="F27" s="70"/>
      <c r="G27" s="78"/>
      <c r="H27" s="46"/>
      <c r="I27" s="38" t="s">
        <v>48</v>
      </c>
      <c r="J27" s="39">
        <f>[1]센터세출내역!D73</f>
        <v>8177000</v>
      </c>
      <c r="K27" s="39">
        <f>[1]센터세출내역!E73</f>
        <v>12134000</v>
      </c>
      <c r="L27" s="79">
        <f t="shared" ref="L27" si="5">J27-K27</f>
        <v>-3957000</v>
      </c>
      <c r="M27" s="11"/>
      <c r="O27" s="36"/>
    </row>
    <row r="28" spans="1:15" ht="3.75" customHeight="1" x14ac:dyDescent="0.15">
      <c r="A28" s="75"/>
      <c r="B28" s="76"/>
      <c r="C28" s="76"/>
      <c r="D28" s="70"/>
      <c r="E28" s="70"/>
      <c r="F28" s="70"/>
      <c r="G28" s="78"/>
      <c r="H28" s="46"/>
      <c r="I28" s="51"/>
      <c r="J28" s="52"/>
      <c r="K28" s="52"/>
      <c r="L28" s="80"/>
      <c r="M28" s="11"/>
      <c r="O28" s="36"/>
    </row>
    <row r="29" spans="1:15" ht="30" customHeight="1" x14ac:dyDescent="0.15">
      <c r="A29" s="75"/>
      <c r="B29" s="76"/>
      <c r="C29" s="76"/>
      <c r="D29" s="70"/>
      <c r="E29" s="70"/>
      <c r="F29" s="70"/>
      <c r="G29" s="78"/>
      <c r="H29" s="46"/>
      <c r="I29" s="38" t="s">
        <v>49</v>
      </c>
      <c r="J29" s="39">
        <f>[1]센터세출내역!D85</f>
        <v>25000</v>
      </c>
      <c r="K29" s="39">
        <f>[1]센터세출내역!E85</f>
        <v>150000</v>
      </c>
      <c r="L29" s="81">
        <f>J29-K29</f>
        <v>-125000</v>
      </c>
      <c r="M29" s="11"/>
      <c r="O29" s="36"/>
    </row>
    <row r="30" spans="1:15" ht="6" customHeight="1" x14ac:dyDescent="0.15">
      <c r="A30" s="75"/>
      <c r="B30" s="76"/>
      <c r="C30" s="76"/>
      <c r="D30" s="70"/>
      <c r="E30" s="70"/>
      <c r="F30" s="70"/>
      <c r="G30" s="78"/>
      <c r="H30" s="46"/>
      <c r="I30" s="51"/>
      <c r="J30" s="52"/>
      <c r="K30" s="52"/>
      <c r="L30" s="82"/>
      <c r="M30" s="11"/>
      <c r="O30" s="36"/>
    </row>
    <row r="31" spans="1:15" ht="33" customHeight="1" x14ac:dyDescent="0.15">
      <c r="A31" s="75"/>
      <c r="B31" s="76"/>
      <c r="C31" s="76"/>
      <c r="D31" s="70"/>
      <c r="E31" s="70"/>
      <c r="F31" s="70"/>
      <c r="G31" s="83"/>
      <c r="H31" s="51"/>
      <c r="I31" s="49" t="s">
        <v>50</v>
      </c>
      <c r="J31" s="62">
        <f>[1]센터세출내역!D87</f>
        <v>2644000</v>
      </c>
      <c r="K31" s="62">
        <f>[1]센터세출내역!E87</f>
        <v>7510000</v>
      </c>
      <c r="L31" s="84">
        <f>J31-K31</f>
        <v>-4866000</v>
      </c>
      <c r="M31" s="11"/>
      <c r="O31" s="36"/>
    </row>
    <row r="32" spans="1:15" ht="33" customHeight="1" x14ac:dyDescent="0.15">
      <c r="A32" s="75"/>
      <c r="B32" s="76"/>
      <c r="C32" s="76"/>
      <c r="D32" s="70"/>
      <c r="E32" s="70"/>
      <c r="F32" s="85"/>
      <c r="G32" s="86" t="s">
        <v>51</v>
      </c>
      <c r="H32" s="49" t="s">
        <v>51</v>
      </c>
      <c r="I32" s="61" t="s">
        <v>51</v>
      </c>
      <c r="J32" s="62">
        <f>[1]센터세출내역!D96</f>
        <v>6000</v>
      </c>
      <c r="K32" s="62">
        <f>[1]센터세출내역!E96</f>
        <v>12000</v>
      </c>
      <c r="L32" s="84">
        <f>J32-K32</f>
        <v>-6000</v>
      </c>
      <c r="M32" s="11"/>
      <c r="O32" s="36"/>
    </row>
    <row r="33" spans="1:15" ht="33" customHeight="1" x14ac:dyDescent="0.15">
      <c r="A33" s="75"/>
      <c r="B33" s="76"/>
      <c r="C33" s="76"/>
      <c r="D33" s="70"/>
      <c r="E33" s="70"/>
      <c r="F33" s="85"/>
      <c r="G33" s="38" t="s">
        <v>52</v>
      </c>
      <c r="H33" s="31" t="s">
        <v>21</v>
      </c>
      <c r="I33" s="33"/>
      <c r="J33" s="30">
        <f>[1]센터세출내역!D98</f>
        <v>7700000</v>
      </c>
      <c r="K33" s="30">
        <f>[1]센터세출내역!E98</f>
        <v>4214000</v>
      </c>
      <c r="L33" s="84">
        <f>J33-K33</f>
        <v>3486000</v>
      </c>
      <c r="M33" s="11"/>
      <c r="N33">
        <f>L33/K33*100</f>
        <v>82.724252491694344</v>
      </c>
      <c r="O33" s="36"/>
    </row>
    <row r="34" spans="1:15" ht="33" customHeight="1" x14ac:dyDescent="0.15">
      <c r="A34" s="75"/>
      <c r="B34" s="76"/>
      <c r="C34" s="76"/>
      <c r="D34" s="70"/>
      <c r="E34" s="70"/>
      <c r="F34" s="70"/>
      <c r="G34" s="46"/>
      <c r="H34" s="38" t="s">
        <v>52</v>
      </c>
      <c r="I34" s="87" t="s">
        <v>53</v>
      </c>
      <c r="J34" s="88">
        <f>[1]센터세출내역!D99</f>
        <v>3000000</v>
      </c>
      <c r="K34" s="89">
        <f>[1]센터세출내역!E99</f>
        <v>0</v>
      </c>
      <c r="L34" s="84">
        <f>J34-K34</f>
        <v>3000000</v>
      </c>
      <c r="M34" s="90" t="e">
        <f>[1]센터세출내역!#REF!</f>
        <v>#REF!</v>
      </c>
      <c r="N34" s="89" t="e">
        <f>[1]센터세출내역!#REF!</f>
        <v>#REF!</v>
      </c>
      <c r="O34" s="36"/>
    </row>
    <row r="35" spans="1:15" ht="33" customHeight="1" thickBot="1" x14ac:dyDescent="0.2">
      <c r="A35" s="91"/>
      <c r="B35" s="92"/>
      <c r="C35" s="92"/>
      <c r="D35" s="93"/>
      <c r="E35" s="93"/>
      <c r="F35" s="93"/>
      <c r="G35" s="94"/>
      <c r="H35" s="94"/>
      <c r="I35" s="95" t="s">
        <v>54</v>
      </c>
      <c r="J35" s="96">
        <f>[1]센터세출내역!D100</f>
        <v>4700000</v>
      </c>
      <c r="K35" s="96">
        <f>[1]센터세출내역!E98</f>
        <v>4214000</v>
      </c>
      <c r="L35" s="97">
        <f>J35-K35</f>
        <v>486000</v>
      </c>
      <c r="M35" s="11"/>
      <c r="O35" s="36"/>
    </row>
    <row r="36" spans="1:15" x14ac:dyDescent="0.15">
      <c r="L36" s="100"/>
    </row>
    <row r="37" spans="1:15" ht="24.75" customHeight="1" x14ac:dyDescent="0.15"/>
    <row r="38" spans="1:15" ht="24.75" customHeight="1" x14ac:dyDescent="0.15"/>
    <row r="39" spans="1:15" ht="24.75" customHeight="1" x14ac:dyDescent="0.15"/>
    <row r="40" spans="1:15" ht="24.75" customHeight="1" x14ac:dyDescent="0.15"/>
    <row r="41" spans="1:15" ht="24.75" customHeight="1" x14ac:dyDescent="0.15"/>
    <row r="42" spans="1:15" ht="24.75" customHeight="1" x14ac:dyDescent="0.15"/>
    <row r="43" spans="1:15" ht="24.75" customHeight="1" x14ac:dyDescent="0.15"/>
    <row r="44" spans="1:15" ht="24.75" customHeight="1" x14ac:dyDescent="0.15"/>
    <row r="45" spans="1:15" ht="24.75" customHeight="1" x14ac:dyDescent="0.15"/>
    <row r="46" spans="1:15" ht="24.75" customHeight="1" x14ac:dyDescent="0.15"/>
    <row r="47" spans="1:15" ht="24.75" customHeight="1" x14ac:dyDescent="0.15"/>
    <row r="48" spans="1:15" ht="24.75" customHeight="1" x14ac:dyDescent="0.15"/>
    <row r="49" spans="6:6" ht="24.75" customHeight="1" x14ac:dyDescent="0.15"/>
    <row r="50" spans="6:6" ht="24.75" customHeight="1" x14ac:dyDescent="0.15"/>
    <row r="51" spans="6:6" ht="24.75" customHeight="1" x14ac:dyDescent="0.15"/>
    <row r="52" spans="6:6" ht="24.75" customHeight="1" x14ac:dyDescent="0.15"/>
    <row r="53" spans="6:6" ht="24.75" customHeight="1" x14ac:dyDescent="0.15"/>
    <row r="54" spans="6:6" ht="24.75" customHeight="1" x14ac:dyDescent="0.15"/>
    <row r="55" spans="6:6" ht="24.75" customHeight="1" x14ac:dyDescent="0.15"/>
    <row r="56" spans="6:6" ht="24.75" customHeight="1" x14ac:dyDescent="0.15"/>
    <row r="57" spans="6:6" ht="21.75" customHeight="1" x14ac:dyDescent="0.15"/>
    <row r="58" spans="6:6" ht="21.75" customHeight="1" x14ac:dyDescent="0.15"/>
    <row r="59" spans="6:6" ht="21.75" customHeight="1" x14ac:dyDescent="0.15"/>
    <row r="61" spans="6:6" x14ac:dyDescent="0.15">
      <c r="F61" s="99">
        <f>D61-E61</f>
        <v>0</v>
      </c>
    </row>
    <row r="74" spans="11:16" x14ac:dyDescent="0.15">
      <c r="K74" s="36">
        <v>950000</v>
      </c>
      <c r="P74">
        <v>2</v>
      </c>
    </row>
    <row r="87" spans="7:11" x14ac:dyDescent="0.15">
      <c r="K87" s="36">
        <v>1000000</v>
      </c>
    </row>
    <row r="88" spans="7:11" x14ac:dyDescent="0.15">
      <c r="K88" s="36">
        <v>700000</v>
      </c>
    </row>
    <row r="89" spans="7:11" x14ac:dyDescent="0.15">
      <c r="K89" s="36">
        <v>1000000</v>
      </c>
    </row>
    <row r="96" spans="7:11" x14ac:dyDescent="0.15">
      <c r="G96" t="s">
        <v>55</v>
      </c>
      <c r="K96" s="36">
        <v>100000</v>
      </c>
    </row>
    <row r="255" ht="11.25" customHeight="1" x14ac:dyDescent="0.15"/>
  </sheetData>
  <mergeCells count="57">
    <mergeCell ref="J29:J30"/>
    <mergeCell ref="K29:K30"/>
    <mergeCell ref="L29:L30"/>
    <mergeCell ref="G33:G35"/>
    <mergeCell ref="H33:I33"/>
    <mergeCell ref="H34:H35"/>
    <mergeCell ref="J25:J26"/>
    <mergeCell ref="K25:K26"/>
    <mergeCell ref="L25:L26"/>
    <mergeCell ref="I27:I28"/>
    <mergeCell ref="J27:J28"/>
    <mergeCell ref="K27:K28"/>
    <mergeCell ref="L27:L28"/>
    <mergeCell ref="A16:A18"/>
    <mergeCell ref="B16:C16"/>
    <mergeCell ref="H16:H22"/>
    <mergeCell ref="B17:B18"/>
    <mergeCell ref="G23:G31"/>
    <mergeCell ref="H23:I23"/>
    <mergeCell ref="H24:H31"/>
    <mergeCell ref="I25:I26"/>
    <mergeCell ref="I29:I30"/>
    <mergeCell ref="H7:I7"/>
    <mergeCell ref="H8:H13"/>
    <mergeCell ref="A10:A12"/>
    <mergeCell ref="B10:C10"/>
    <mergeCell ref="B11:B12"/>
    <mergeCell ref="A13:A15"/>
    <mergeCell ref="B13:C13"/>
    <mergeCell ref="B14:B15"/>
    <mergeCell ref="H14:H15"/>
    <mergeCell ref="L4:L5"/>
    <mergeCell ref="A6:C6"/>
    <mergeCell ref="G6:I6"/>
    <mergeCell ref="A7:A9"/>
    <mergeCell ref="B7:B9"/>
    <mergeCell ref="C7:C9"/>
    <mergeCell ref="D7:D9"/>
    <mergeCell ref="E7:E9"/>
    <mergeCell ref="F7:F9"/>
    <mergeCell ref="G7:G22"/>
    <mergeCell ref="F4:F5"/>
    <mergeCell ref="G4:G5"/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</mergeCells>
  <phoneticPr fontId="3" type="noConversion"/>
  <printOptions horizontalCentered="1"/>
  <pageMargins left="0.11811023622047245" right="0.11811023622047245" top="0.59055118110236227" bottom="0.6692913385826772" header="0.47244094488188981" footer="0"/>
  <pageSetup paperSize="9" scale="7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센터 세입세출 총괄</vt:lpstr>
      <vt:lpstr>'센터 세입세출 총괄'!Print_Area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민경 장</dc:creator>
  <cp:lastModifiedBy>민경 장</cp:lastModifiedBy>
  <dcterms:created xsi:type="dcterms:W3CDTF">2025-05-13T04:35:54Z</dcterms:created>
  <dcterms:modified xsi:type="dcterms:W3CDTF">2025-05-13T04:36:42Z</dcterms:modified>
</cp:coreProperties>
</file>